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АМР" sheetId="1" r:id="rId1"/>
  </sheets>
  <definedNames/>
  <calcPr fullCalcOnLoad="1"/>
</workbook>
</file>

<file path=xl/sharedStrings.xml><?xml version="1.0" encoding="utf-8"?>
<sst xmlns="http://schemas.openxmlformats.org/spreadsheetml/2006/main" count="200" uniqueCount="104">
  <si>
    <t>Ед.изм.</t>
  </si>
  <si>
    <t>1.</t>
  </si>
  <si>
    <t>Валовой территориальный продукт</t>
  </si>
  <si>
    <t>млрд. руб.</t>
  </si>
  <si>
    <t>Рост (снижение)</t>
  </si>
  <si>
    <t>%</t>
  </si>
  <si>
    <t>2.</t>
  </si>
  <si>
    <t>Добавленная стоимость</t>
  </si>
  <si>
    <t>млрд.руб.</t>
  </si>
  <si>
    <t>3.</t>
  </si>
  <si>
    <t>Инвестиции в основной капитал</t>
  </si>
  <si>
    <t>4.</t>
  </si>
  <si>
    <t>Промышленное производство</t>
  </si>
  <si>
    <t>4.1.</t>
  </si>
  <si>
    <t>Произведено и отгружено продукции, работ и услуг в действующих ценах</t>
  </si>
  <si>
    <t>4.2.</t>
  </si>
  <si>
    <t>Нефть</t>
  </si>
  <si>
    <t>млн. тн.</t>
  </si>
  <si>
    <t>Газ</t>
  </si>
  <si>
    <t>млн. м3</t>
  </si>
  <si>
    <t>Насосы</t>
  </si>
  <si>
    <t>шт.</t>
  </si>
  <si>
    <t>Электродвигатели</t>
  </si>
  <si>
    <t>Трубы стальные</t>
  </si>
  <si>
    <t>тыс. тн.</t>
  </si>
  <si>
    <t>Чулочно-носочные изделия</t>
  </si>
  <si>
    <t xml:space="preserve">Хлебобулочные изделия                    </t>
  </si>
  <si>
    <t>тн.</t>
  </si>
  <si>
    <t xml:space="preserve">Кондитерские  изделия </t>
  </si>
  <si>
    <t xml:space="preserve">Цельномолочная продукция </t>
  </si>
  <si>
    <t>тн</t>
  </si>
  <si>
    <t>5.</t>
  </si>
  <si>
    <t>Объем валовой продукции  сельского хозяйства</t>
  </si>
  <si>
    <t>млн.руб.</t>
  </si>
  <si>
    <t>в том числе:</t>
  </si>
  <si>
    <t>Растениеводство</t>
  </si>
  <si>
    <t>зерно</t>
  </si>
  <si>
    <t>тыс.тн.</t>
  </si>
  <si>
    <t>Животноводство</t>
  </si>
  <si>
    <t>поголовье КРС</t>
  </si>
  <si>
    <t>гол.</t>
  </si>
  <si>
    <t>производство молока</t>
  </si>
  <si>
    <t>производство мяса</t>
  </si>
  <si>
    <t>тыс.тн</t>
  </si>
  <si>
    <t>6.</t>
  </si>
  <si>
    <t>Средняя заработная плата</t>
  </si>
  <si>
    <t>руб.</t>
  </si>
  <si>
    <t>в  том числе по отраслям:</t>
  </si>
  <si>
    <t>Добыча полезных ископаемых</t>
  </si>
  <si>
    <t>Обрабатывающее производство</t>
  </si>
  <si>
    <t>Строительство</t>
  </si>
  <si>
    <t>Оптовая и розничная торговля</t>
  </si>
  <si>
    <t>Транспорт и связь</t>
  </si>
  <si>
    <t>Образование</t>
  </si>
  <si>
    <t>Финансовая деятельность</t>
  </si>
  <si>
    <t>Здравоохранение</t>
  </si>
  <si>
    <t>7.</t>
  </si>
  <si>
    <t>Фонд заработной платы</t>
  </si>
  <si>
    <t>млн. руб.</t>
  </si>
  <si>
    <t>8.</t>
  </si>
  <si>
    <t>Денежные доходы на душу населения  (в среднем за месяц)</t>
  </si>
  <si>
    <t>9.</t>
  </si>
  <si>
    <t>Жилой фонд</t>
  </si>
  <si>
    <t>тыс. кв.м</t>
  </si>
  <si>
    <t xml:space="preserve">Обеспеченность жильем </t>
  </si>
  <si>
    <t>кв.м./ чел</t>
  </si>
  <si>
    <r>
      <t>12</t>
    </r>
    <r>
      <rPr>
        <sz val="10"/>
        <rFont val="Times New Roman"/>
        <family val="1"/>
      </rPr>
      <t>.</t>
    </r>
  </si>
  <si>
    <t>Численность постоянного населения (среднегодовая)</t>
  </si>
  <si>
    <t>чел.</t>
  </si>
  <si>
    <t>13.</t>
  </si>
  <si>
    <t xml:space="preserve">Численность работников предприятий и организаций </t>
  </si>
  <si>
    <t>тыс. чел.</t>
  </si>
  <si>
    <t>14.</t>
  </si>
  <si>
    <t>Уровень регистрируемой безработицы</t>
  </si>
  <si>
    <t>15.</t>
  </si>
  <si>
    <t>Объем реализации платных услуг населению</t>
  </si>
  <si>
    <t>16.</t>
  </si>
  <si>
    <t>Товарооборот, всего</t>
  </si>
  <si>
    <t>- розничная торговля</t>
  </si>
  <si>
    <t>- общественное питание</t>
  </si>
  <si>
    <t>2013г.</t>
  </si>
  <si>
    <t>Прогноз</t>
  </si>
  <si>
    <t>Сельское хозяйство, лесное хозяйство</t>
  </si>
  <si>
    <t>Ввод жилья</t>
  </si>
  <si>
    <t xml:space="preserve"> </t>
  </si>
  <si>
    <t>ПРОГНОЗ  СОЦИАЛЬНО-ЭКОНОМИЧЕСКОГО РАЗВИТИЯ</t>
  </si>
  <si>
    <t>10.</t>
  </si>
  <si>
    <t>Наименование показателя</t>
  </si>
  <si>
    <t>2010г. Отчет</t>
  </si>
  <si>
    <t>2011г. Оценка</t>
  </si>
  <si>
    <t>2012 г.</t>
  </si>
  <si>
    <t>2014г.</t>
  </si>
  <si>
    <t>тыс. пар.</t>
  </si>
  <si>
    <r>
      <t>11</t>
    </r>
    <r>
      <rPr>
        <sz val="10"/>
        <rFont val="Times New Roman"/>
        <family val="1"/>
      </rPr>
      <t>.</t>
    </r>
  </si>
  <si>
    <t>АЛЬМЕТЬЕВСКОГО МУНИЦИПАЛЬНОГО РАЙОНА  НА 2012 ГОД                                                                                               И  ПЛАНОВЫЙ  ПЕРИОД 2013-2014  ГОДОВ</t>
  </si>
  <si>
    <t>Производство основных видов продукции:</t>
  </si>
  <si>
    <t>№             раздела</t>
  </si>
  <si>
    <t xml:space="preserve">             Приложение к решению Совета</t>
  </si>
  <si>
    <t xml:space="preserve">             Альметьевского муниципального района</t>
  </si>
  <si>
    <t xml:space="preserve">             Республики Татарстан</t>
  </si>
  <si>
    <t>Глава Альметьевского</t>
  </si>
  <si>
    <t>муниципального района</t>
  </si>
  <si>
    <t xml:space="preserve">             № 138 от 13 декабря 2011 года</t>
  </si>
  <si>
    <t xml:space="preserve">               Р.Ф. Абубакиров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</si>
</sst>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0" fillId="0" borderId="0" xfId="0" applyAlignment="1">
      <alignment vertical="top"/>
    </xf>
    <xf numFmtId="164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/>
    </xf>
    <xf numFmtId="164" fontId="2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 wrapText="1"/>
    </xf>
    <xf numFmtId="164" fontId="51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5" fillId="0" borderId="0" xfId="0" applyFont="1" applyAlignment="1">
      <alignment/>
    </xf>
    <xf numFmtId="0" fontId="25" fillId="0" borderId="0" xfId="0" applyFont="1" applyAlignment="1">
      <alignment vertical="top"/>
    </xf>
    <xf numFmtId="0" fontId="3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vertical="justify" wrapText="1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 vertical="top"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5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justify" wrapText="1"/>
    </xf>
    <xf numFmtId="0" fontId="49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01"/>
  <sheetViews>
    <sheetView tabSelected="1" zoomScalePageLayoutView="0" workbookViewId="0" topLeftCell="A1">
      <pane ySplit="11" topLeftCell="A90" activePane="bottomLeft" state="frozen"/>
      <selection pane="topLeft" activeCell="A1" sqref="A1"/>
      <selection pane="bottomLeft" activeCell="J94" sqref="J94"/>
    </sheetView>
  </sheetViews>
  <sheetFormatPr defaultColWidth="9.140625" defaultRowHeight="15"/>
  <cols>
    <col min="1" max="1" width="7.140625" style="0" customWidth="1"/>
    <col min="2" max="2" width="23.00390625" style="31" customWidth="1"/>
    <col min="4" max="4" width="10.8515625" style="0" customWidth="1"/>
    <col min="5" max="5" width="10.00390625" style="0" customWidth="1"/>
    <col min="6" max="8" width="9.140625" style="20" customWidth="1"/>
  </cols>
  <sheetData>
    <row r="2" spans="1:8" ht="15.75">
      <c r="A2" s="67"/>
      <c r="B2" s="68"/>
      <c r="C2" s="67"/>
      <c r="D2" s="74" t="s">
        <v>97</v>
      </c>
      <c r="E2" s="74"/>
      <c r="F2" s="74"/>
      <c r="G2" s="74"/>
      <c r="H2" s="72"/>
    </row>
    <row r="3" spans="1:8" ht="15.75">
      <c r="A3" s="67"/>
      <c r="B3" s="68"/>
      <c r="C3" s="67"/>
      <c r="D3" s="72" t="s">
        <v>98</v>
      </c>
      <c r="E3" s="72"/>
      <c r="F3" s="72"/>
      <c r="G3" s="72"/>
      <c r="H3" s="72"/>
    </row>
    <row r="4" spans="1:8" ht="15" customHeight="1">
      <c r="A4" s="69"/>
      <c r="B4" s="70"/>
      <c r="C4" s="69"/>
      <c r="D4" s="73" t="s">
        <v>99</v>
      </c>
      <c r="E4" s="73"/>
      <c r="F4" s="73"/>
      <c r="G4" s="73" t="s">
        <v>84</v>
      </c>
      <c r="H4" s="73"/>
    </row>
    <row r="5" spans="1:8" ht="15" customHeight="1">
      <c r="A5" s="69"/>
      <c r="B5" s="70"/>
      <c r="C5" s="69"/>
      <c r="D5" s="73" t="s">
        <v>102</v>
      </c>
      <c r="E5" s="73"/>
      <c r="F5" s="73"/>
      <c r="G5" s="73"/>
      <c r="H5" s="73"/>
    </row>
    <row r="6" spans="1:8" ht="15" customHeight="1">
      <c r="A6" s="69"/>
      <c r="B6" s="70"/>
      <c r="C6" s="69"/>
      <c r="D6" s="69"/>
      <c r="E6" s="69"/>
      <c r="F6" s="66"/>
      <c r="G6" s="66"/>
      <c r="H6" s="66"/>
    </row>
    <row r="7" spans="1:8" ht="15">
      <c r="A7" s="78" t="s">
        <v>85</v>
      </c>
      <c r="B7" s="78"/>
      <c r="C7" s="78"/>
      <c r="D7" s="78"/>
      <c r="E7" s="78"/>
      <c r="F7" s="78"/>
      <c r="G7" s="78"/>
      <c r="H7" s="78"/>
    </row>
    <row r="8" spans="1:17" ht="33.75" customHeight="1">
      <c r="A8" s="79" t="s">
        <v>94</v>
      </c>
      <c r="B8" s="79"/>
      <c r="C8" s="79"/>
      <c r="D8" s="79"/>
      <c r="E8" s="79"/>
      <c r="F8" s="79"/>
      <c r="G8" s="79"/>
      <c r="H8" s="79"/>
      <c r="I8" s="53"/>
      <c r="J8" s="53"/>
      <c r="K8" s="53"/>
      <c r="L8" s="53"/>
      <c r="M8" s="53"/>
      <c r="N8" s="53"/>
      <c r="O8" s="53"/>
      <c r="P8" s="53"/>
      <c r="Q8" s="53"/>
    </row>
    <row r="9" spans="1:8" ht="4.5" customHeight="1">
      <c r="A9" s="24"/>
      <c r="B9" s="25"/>
      <c r="C9" s="24"/>
      <c r="D9" s="24"/>
      <c r="E9" s="24"/>
      <c r="F9" s="51"/>
      <c r="G9" s="51"/>
      <c r="H9" s="51"/>
    </row>
    <row r="10" spans="1:8" ht="18.75" customHeight="1">
      <c r="A10" s="80" t="s">
        <v>96</v>
      </c>
      <c r="B10" s="80" t="s">
        <v>87</v>
      </c>
      <c r="C10" s="80" t="s">
        <v>0</v>
      </c>
      <c r="D10" s="80" t="s">
        <v>88</v>
      </c>
      <c r="E10" s="80" t="s">
        <v>89</v>
      </c>
      <c r="F10" s="81" t="s">
        <v>81</v>
      </c>
      <c r="G10" s="81"/>
      <c r="H10" s="81"/>
    </row>
    <row r="11" spans="1:8" ht="15">
      <c r="A11" s="80"/>
      <c r="B11" s="80"/>
      <c r="C11" s="80"/>
      <c r="D11" s="80"/>
      <c r="E11" s="80"/>
      <c r="F11" s="16" t="s">
        <v>90</v>
      </c>
      <c r="G11" s="16" t="s">
        <v>80</v>
      </c>
      <c r="H11" s="16" t="s">
        <v>91</v>
      </c>
    </row>
    <row r="12" spans="1:8" ht="26.25" customHeight="1">
      <c r="A12" s="46" t="s">
        <v>1</v>
      </c>
      <c r="B12" s="26" t="s">
        <v>2</v>
      </c>
      <c r="C12" s="46" t="s">
        <v>3</v>
      </c>
      <c r="D12" s="46">
        <v>151.3</v>
      </c>
      <c r="E12" s="46">
        <v>175.5</v>
      </c>
      <c r="F12" s="36">
        <f>E12*102/100</f>
        <v>179.01</v>
      </c>
      <c r="G12" s="36">
        <f>F12*102/100</f>
        <v>182.5902</v>
      </c>
      <c r="H12" s="36">
        <f>G12*102/100</f>
        <v>186.242004</v>
      </c>
    </row>
    <row r="13" spans="1:12" ht="15">
      <c r="A13" s="46"/>
      <c r="B13" s="27" t="s">
        <v>4</v>
      </c>
      <c r="C13" s="2" t="s">
        <v>5</v>
      </c>
      <c r="D13" s="2">
        <v>105.6</v>
      </c>
      <c r="E13" s="8">
        <f>E12/D12*100</f>
        <v>115.99471249173826</v>
      </c>
      <c r="F13" s="8">
        <f>F12/E12*100</f>
        <v>102</v>
      </c>
      <c r="G13" s="8">
        <f>G12/F12*100</f>
        <v>102</v>
      </c>
      <c r="H13" s="8">
        <f>H12/G12*100</f>
        <v>102</v>
      </c>
      <c r="I13" s="65"/>
      <c r="J13" s="65"/>
      <c r="K13" s="65"/>
      <c r="L13" s="65"/>
    </row>
    <row r="14" spans="1:12" ht="15">
      <c r="A14" s="46" t="s">
        <v>6</v>
      </c>
      <c r="B14" s="26" t="s">
        <v>7</v>
      </c>
      <c r="C14" s="46" t="s">
        <v>8</v>
      </c>
      <c r="D14" s="46">
        <v>112.9</v>
      </c>
      <c r="E14" s="46">
        <v>118.5</v>
      </c>
      <c r="F14" s="36">
        <v>120.8</v>
      </c>
      <c r="G14" s="36">
        <v>123.3</v>
      </c>
      <c r="H14" s="36">
        <v>125.8</v>
      </c>
      <c r="I14" s="39"/>
      <c r="J14" s="39"/>
      <c r="K14" s="39"/>
      <c r="L14" s="39"/>
    </row>
    <row r="15" spans="1:12" ht="15">
      <c r="A15" s="2"/>
      <c r="B15" s="27" t="s">
        <v>4</v>
      </c>
      <c r="C15" s="2" t="s">
        <v>5</v>
      </c>
      <c r="D15" s="2">
        <v>110</v>
      </c>
      <c r="E15" s="4">
        <f>E14/D14*100</f>
        <v>104.96014171833481</v>
      </c>
      <c r="F15" s="4">
        <f>F14/E14*100</f>
        <v>101.94092827004219</v>
      </c>
      <c r="G15" s="4">
        <f>G14/F14*100</f>
        <v>102.06953642384107</v>
      </c>
      <c r="H15" s="4">
        <f>H14/G14*100</f>
        <v>102.02757502027575</v>
      </c>
      <c r="I15" s="41"/>
      <c r="J15" s="41"/>
      <c r="K15" s="41"/>
      <c r="L15" s="41"/>
    </row>
    <row r="16" spans="1:12" ht="25.5">
      <c r="A16" s="46" t="s">
        <v>9</v>
      </c>
      <c r="B16" s="26" t="s">
        <v>10</v>
      </c>
      <c r="C16" s="46" t="s">
        <v>8</v>
      </c>
      <c r="D16" s="46">
        <v>23.9</v>
      </c>
      <c r="E16" s="46">
        <v>25.1</v>
      </c>
      <c r="F16" s="13">
        <v>26.4</v>
      </c>
      <c r="G16" s="13">
        <v>27.7</v>
      </c>
      <c r="H16" s="13">
        <v>29.1</v>
      </c>
      <c r="I16" s="39"/>
      <c r="J16" s="39"/>
      <c r="K16" s="39"/>
      <c r="L16" s="39"/>
    </row>
    <row r="17" spans="1:12" ht="15">
      <c r="A17" s="46"/>
      <c r="B17" s="27" t="s">
        <v>4</v>
      </c>
      <c r="C17" s="46" t="s">
        <v>5</v>
      </c>
      <c r="D17" s="2">
        <v>119.5</v>
      </c>
      <c r="E17" s="8">
        <f>E16/D16*100</f>
        <v>105.02092050209207</v>
      </c>
      <c r="F17" s="8">
        <f>F16/E16*100</f>
        <v>105.17928286852589</v>
      </c>
      <c r="G17" s="8">
        <f>G16/F16*100</f>
        <v>104.92424242424244</v>
      </c>
      <c r="H17" s="8">
        <f>H16/G16*100</f>
        <v>105.05415162454874</v>
      </c>
      <c r="I17" s="65"/>
      <c r="J17" s="65"/>
      <c r="K17" s="65"/>
      <c r="L17" s="65"/>
    </row>
    <row r="18" spans="1:12" ht="25.5">
      <c r="A18" s="46" t="s">
        <v>11</v>
      </c>
      <c r="B18" s="26" t="s">
        <v>12</v>
      </c>
      <c r="C18" s="46"/>
      <c r="D18" s="46"/>
      <c r="E18" s="46"/>
      <c r="F18" s="22"/>
      <c r="G18" s="22"/>
      <c r="H18" s="22"/>
      <c r="I18" s="39"/>
      <c r="J18" s="39"/>
      <c r="K18" s="39"/>
      <c r="L18" s="39"/>
    </row>
    <row r="19" spans="1:12" ht="40.5" customHeight="1">
      <c r="A19" s="3" t="s">
        <v>13</v>
      </c>
      <c r="B19" s="26" t="s">
        <v>14</v>
      </c>
      <c r="C19" s="46" t="s">
        <v>3</v>
      </c>
      <c r="D19" s="46">
        <v>187</v>
      </c>
      <c r="E19" s="46">
        <v>210</v>
      </c>
      <c r="F19" s="13">
        <v>224</v>
      </c>
      <c r="G19" s="19">
        <v>240</v>
      </c>
      <c r="H19" s="13">
        <v>257</v>
      </c>
      <c r="I19" s="39"/>
      <c r="J19" s="39"/>
      <c r="K19" s="39"/>
      <c r="L19" s="39"/>
    </row>
    <row r="20" spans="1:12" ht="15">
      <c r="A20" s="2"/>
      <c r="B20" s="27" t="s">
        <v>4</v>
      </c>
      <c r="C20" s="2" t="s">
        <v>5</v>
      </c>
      <c r="D20" s="4">
        <v>121</v>
      </c>
      <c r="E20" s="4">
        <f>E19/D19*100</f>
        <v>112.29946524064172</v>
      </c>
      <c r="F20" s="4">
        <f>F19/E19*100</f>
        <v>106.66666666666667</v>
      </c>
      <c r="G20" s="4">
        <f>G19/F19*100</f>
        <v>107.14285714285714</v>
      </c>
      <c r="H20" s="4">
        <f>H19/G19*100</f>
        <v>107.08333333333333</v>
      </c>
      <c r="I20" s="41"/>
      <c r="J20" s="41"/>
      <c r="K20" s="41"/>
      <c r="L20" s="41"/>
    </row>
    <row r="21" spans="1:8" ht="27.75" customHeight="1">
      <c r="A21" s="3" t="s">
        <v>15</v>
      </c>
      <c r="B21" s="26" t="s">
        <v>95</v>
      </c>
      <c r="C21" s="3"/>
      <c r="D21" s="3"/>
      <c r="E21" s="3"/>
      <c r="F21" s="22"/>
      <c r="G21" s="22"/>
      <c r="H21" s="22"/>
    </row>
    <row r="22" spans="1:13" ht="15">
      <c r="A22" s="3"/>
      <c r="B22" s="26" t="s">
        <v>16</v>
      </c>
      <c r="C22" s="46" t="s">
        <v>17</v>
      </c>
      <c r="D22" s="17">
        <v>11.19</v>
      </c>
      <c r="E22" s="17">
        <v>11.22</v>
      </c>
      <c r="F22" s="16">
        <v>11.2</v>
      </c>
      <c r="G22" s="16">
        <v>11.2</v>
      </c>
      <c r="H22" s="16">
        <v>11.2</v>
      </c>
      <c r="I22" s="38"/>
      <c r="J22" s="38"/>
      <c r="K22" s="38"/>
      <c r="L22" s="38"/>
      <c r="M22" s="38"/>
    </row>
    <row r="23" spans="1:13" ht="15">
      <c r="A23" s="3"/>
      <c r="B23" s="27" t="s">
        <v>4</v>
      </c>
      <c r="C23" s="3" t="s">
        <v>5</v>
      </c>
      <c r="D23" s="34">
        <v>100.05</v>
      </c>
      <c r="E23" s="8">
        <v>100.2</v>
      </c>
      <c r="F23" s="8">
        <v>100</v>
      </c>
      <c r="G23" s="8">
        <f>G22/F22*100</f>
        <v>100</v>
      </c>
      <c r="H23" s="8">
        <f>H22/G22*100</f>
        <v>100</v>
      </c>
      <c r="I23" s="39"/>
      <c r="J23" s="39"/>
      <c r="K23" s="39"/>
      <c r="L23" s="39"/>
      <c r="M23" s="39"/>
    </row>
    <row r="24" spans="1:13" ht="15">
      <c r="A24" s="3"/>
      <c r="B24" s="26" t="s">
        <v>18</v>
      </c>
      <c r="C24" s="46" t="s">
        <v>19</v>
      </c>
      <c r="D24" s="46">
        <v>770</v>
      </c>
      <c r="E24" s="46">
        <v>777.6</v>
      </c>
      <c r="F24" s="13">
        <v>772</v>
      </c>
      <c r="G24" s="13">
        <v>772.2</v>
      </c>
      <c r="H24" s="13">
        <v>773.6</v>
      </c>
      <c r="I24" s="40"/>
      <c r="J24" s="40"/>
      <c r="K24" s="40"/>
      <c r="L24" s="40"/>
      <c r="M24" s="40"/>
    </row>
    <row r="25" spans="1:13" ht="15">
      <c r="A25" s="3"/>
      <c r="B25" s="27" t="s">
        <v>4</v>
      </c>
      <c r="C25" s="2" t="s">
        <v>5</v>
      </c>
      <c r="D25" s="8">
        <v>101.8</v>
      </c>
      <c r="E25" s="8">
        <f>E24/D24*100</f>
        <v>100.98701298701297</v>
      </c>
      <c r="F25" s="8">
        <f>F24/E24*100</f>
        <v>99.2798353909465</v>
      </c>
      <c r="G25" s="8">
        <f>G24/F24*100</f>
        <v>100.02590673575129</v>
      </c>
      <c r="H25" s="8">
        <f>H24/G24*100</f>
        <v>100.18130018130019</v>
      </c>
      <c r="I25" s="39"/>
      <c r="J25" s="39"/>
      <c r="K25" s="39"/>
      <c r="L25" s="39"/>
      <c r="M25" s="39"/>
    </row>
    <row r="26" spans="1:13" ht="15">
      <c r="A26" s="3"/>
      <c r="B26" s="26" t="s">
        <v>20</v>
      </c>
      <c r="C26" s="46" t="s">
        <v>21</v>
      </c>
      <c r="D26" s="46">
        <v>3984</v>
      </c>
      <c r="E26" s="46">
        <v>3249</v>
      </c>
      <c r="F26" s="13">
        <v>5680</v>
      </c>
      <c r="G26" s="13">
        <v>6381</v>
      </c>
      <c r="H26" s="13">
        <v>6443</v>
      </c>
      <c r="I26" s="39"/>
      <c r="J26" s="39"/>
      <c r="K26" s="39"/>
      <c r="L26" s="39"/>
      <c r="M26" s="39"/>
    </row>
    <row r="27" spans="1:13" ht="15">
      <c r="A27" s="3"/>
      <c r="B27" s="27" t="s">
        <v>4</v>
      </c>
      <c r="C27" s="2" t="s">
        <v>5</v>
      </c>
      <c r="D27" s="8">
        <v>80.9</v>
      </c>
      <c r="E27" s="4">
        <f>E26/D26*100</f>
        <v>81.55120481927712</v>
      </c>
      <c r="F27" s="4">
        <f>F26/E26*100</f>
        <v>174.82302246845182</v>
      </c>
      <c r="G27" s="4">
        <f>G26/F26*100</f>
        <v>112.34154929577464</v>
      </c>
      <c r="H27" s="4">
        <f>H26/G26*100</f>
        <v>100.97163454004074</v>
      </c>
      <c r="I27" s="39"/>
      <c r="J27" s="41"/>
      <c r="K27" s="41"/>
      <c r="L27" s="41"/>
      <c r="M27" s="41"/>
    </row>
    <row r="28" spans="1:8" ht="15">
      <c r="A28" s="3"/>
      <c r="B28" s="26" t="s">
        <v>22</v>
      </c>
      <c r="C28" s="46" t="s">
        <v>21</v>
      </c>
      <c r="D28" s="46">
        <v>3506</v>
      </c>
      <c r="E28" s="47">
        <v>2419</v>
      </c>
      <c r="F28" s="16">
        <v>3794</v>
      </c>
      <c r="G28" s="16">
        <v>4402</v>
      </c>
      <c r="H28" s="16">
        <v>4639</v>
      </c>
    </row>
    <row r="29" spans="1:8" ht="15">
      <c r="A29" s="3"/>
      <c r="B29" s="27" t="s">
        <v>4</v>
      </c>
      <c r="C29" s="2" t="s">
        <v>5</v>
      </c>
      <c r="D29" s="4">
        <v>75.6</v>
      </c>
      <c r="E29" s="4">
        <f>E28/D28*100</f>
        <v>68.99600684540788</v>
      </c>
      <c r="F29" s="4">
        <f>F28/E28*100</f>
        <v>156.84167011161637</v>
      </c>
      <c r="G29" s="4">
        <f>G28/F28*100</f>
        <v>116.02530311017397</v>
      </c>
      <c r="H29" s="4">
        <f>H28/G28*100</f>
        <v>105.38391640163563</v>
      </c>
    </row>
    <row r="30" spans="1:8" ht="15">
      <c r="A30" s="3"/>
      <c r="B30" s="26" t="s">
        <v>23</v>
      </c>
      <c r="C30" s="46" t="s">
        <v>24</v>
      </c>
      <c r="D30" s="46">
        <v>176.8</v>
      </c>
      <c r="E30" s="46">
        <v>182.9</v>
      </c>
      <c r="F30" s="16">
        <v>199</v>
      </c>
      <c r="G30" s="16">
        <v>208.9</v>
      </c>
      <c r="H30" s="16">
        <v>219.4</v>
      </c>
    </row>
    <row r="31" spans="1:8" ht="15">
      <c r="A31" s="3"/>
      <c r="B31" s="27" t="s">
        <v>4</v>
      </c>
      <c r="C31" s="2" t="s">
        <v>5</v>
      </c>
      <c r="D31" s="2">
        <v>115</v>
      </c>
      <c r="E31" s="8">
        <f>E30/D30*100</f>
        <v>103.45022624434388</v>
      </c>
      <c r="F31" s="8">
        <f>F30/E30*100</f>
        <v>108.80262438490978</v>
      </c>
      <c r="G31" s="8">
        <f>G30/F30*100</f>
        <v>104.9748743718593</v>
      </c>
      <c r="H31" s="8">
        <f>H30/G30*100</f>
        <v>105.02632838678794</v>
      </c>
    </row>
    <row r="32" spans="1:8" s="10" customFormat="1" ht="25.5">
      <c r="A32" s="3"/>
      <c r="B32" s="26" t="s">
        <v>25</v>
      </c>
      <c r="C32" s="46" t="s">
        <v>92</v>
      </c>
      <c r="D32" s="46">
        <v>22472</v>
      </c>
      <c r="E32" s="46">
        <v>20110</v>
      </c>
      <c r="F32" s="13">
        <v>29515</v>
      </c>
      <c r="G32" s="19">
        <v>30695.6</v>
      </c>
      <c r="H32" s="19">
        <v>31923.4</v>
      </c>
    </row>
    <row r="33" spans="1:8" ht="15">
      <c r="A33" s="3"/>
      <c r="B33" s="27" t="s">
        <v>4</v>
      </c>
      <c r="C33" s="2" t="s">
        <v>5</v>
      </c>
      <c r="D33" s="2">
        <v>109</v>
      </c>
      <c r="E33" s="8">
        <f>E32/D32*100</f>
        <v>89.48914204343183</v>
      </c>
      <c r="F33" s="8">
        <f>F32/E32*100</f>
        <v>146.76777722526106</v>
      </c>
      <c r="G33" s="4">
        <f>G32/F32*100</f>
        <v>104</v>
      </c>
      <c r="H33" s="4">
        <f>H32/G32*100</f>
        <v>103.99992181289828</v>
      </c>
    </row>
    <row r="34" spans="1:8" s="10" customFormat="1" ht="15">
      <c r="A34" s="3"/>
      <c r="B34" s="29" t="s">
        <v>26</v>
      </c>
      <c r="C34" s="5" t="s">
        <v>27</v>
      </c>
      <c r="D34" s="54">
        <v>7509</v>
      </c>
      <c r="E34" s="54">
        <v>7734</v>
      </c>
      <c r="F34" s="54">
        <v>7966</v>
      </c>
      <c r="G34" s="54">
        <v>8205</v>
      </c>
      <c r="H34" s="54">
        <v>8451</v>
      </c>
    </row>
    <row r="35" spans="1:8" ht="15">
      <c r="A35" s="3"/>
      <c r="B35" s="30" t="s">
        <v>4</v>
      </c>
      <c r="C35" s="6" t="s">
        <v>5</v>
      </c>
      <c r="D35" s="6">
        <v>103</v>
      </c>
      <c r="E35" s="14">
        <f>E34/D34*100</f>
        <v>102.99640431482221</v>
      </c>
      <c r="F35" s="14">
        <f>F34/E34*100</f>
        <v>102.9997414016033</v>
      </c>
      <c r="G35" s="14">
        <f>G34/F34*100</f>
        <v>103.0002510670349</v>
      </c>
      <c r="H35" s="14">
        <f>H34/G34*100</f>
        <v>102.9981718464351</v>
      </c>
    </row>
    <row r="36" spans="1:8" ht="15">
      <c r="A36" s="3"/>
      <c r="B36" s="29" t="s">
        <v>28</v>
      </c>
      <c r="C36" s="5" t="s">
        <v>27</v>
      </c>
      <c r="D36" s="54">
        <v>595</v>
      </c>
      <c r="E36" s="54">
        <v>613</v>
      </c>
      <c r="F36" s="54">
        <v>634</v>
      </c>
      <c r="G36" s="54">
        <v>659</v>
      </c>
      <c r="H36" s="54">
        <v>689</v>
      </c>
    </row>
    <row r="37" spans="1:8" ht="15">
      <c r="A37" s="3"/>
      <c r="B37" s="30" t="s">
        <v>4</v>
      </c>
      <c r="C37" s="6" t="s">
        <v>5</v>
      </c>
      <c r="D37" s="6">
        <v>102.5</v>
      </c>
      <c r="E37" s="14">
        <f>E36/D36*100</f>
        <v>103.0252100840336</v>
      </c>
      <c r="F37" s="15">
        <f>F36/E36*100</f>
        <v>103.4257748776509</v>
      </c>
      <c r="G37" s="14">
        <f>G36/F36*100</f>
        <v>103.94321766561514</v>
      </c>
      <c r="H37" s="15">
        <f>H36/G36*100</f>
        <v>104.55235204855842</v>
      </c>
    </row>
    <row r="38" spans="1:8" s="11" customFormat="1" ht="25.5">
      <c r="A38" s="46"/>
      <c r="B38" s="29" t="s">
        <v>29</v>
      </c>
      <c r="C38" s="5" t="s">
        <v>30</v>
      </c>
      <c r="D38" s="5">
        <v>5131</v>
      </c>
      <c r="E38" s="5">
        <v>5079</v>
      </c>
      <c r="F38" s="13">
        <v>5110</v>
      </c>
      <c r="G38" s="13">
        <v>5570</v>
      </c>
      <c r="H38" s="13">
        <v>6071</v>
      </c>
    </row>
    <row r="39" spans="1:8" ht="15">
      <c r="A39" s="3"/>
      <c r="B39" s="30" t="s">
        <v>4</v>
      </c>
      <c r="C39" s="6" t="s">
        <v>5</v>
      </c>
      <c r="D39" s="6">
        <v>78</v>
      </c>
      <c r="E39" s="14">
        <f>E38/D38*100</f>
        <v>98.98655232898071</v>
      </c>
      <c r="F39" s="14">
        <f>F38/E38*100</f>
        <v>100.61035636936404</v>
      </c>
      <c r="G39" s="14">
        <f>G38/F38*100</f>
        <v>109.00195694716244</v>
      </c>
      <c r="H39" s="14">
        <f>H38/G38*100</f>
        <v>108.99461400359067</v>
      </c>
    </row>
    <row r="40" spans="1:8" s="11" customFormat="1" ht="25.5">
      <c r="A40" s="46" t="s">
        <v>31</v>
      </c>
      <c r="B40" s="26" t="s">
        <v>32</v>
      </c>
      <c r="C40" s="7" t="s">
        <v>33</v>
      </c>
      <c r="D40" s="7">
        <v>1214</v>
      </c>
      <c r="E40" s="55">
        <v>1896</v>
      </c>
      <c r="F40" s="13">
        <v>2110</v>
      </c>
      <c r="G40" s="13">
        <v>2119</v>
      </c>
      <c r="H40" s="13">
        <v>2146</v>
      </c>
    </row>
    <row r="41" spans="1:8" ht="15">
      <c r="A41" s="3"/>
      <c r="B41" s="27" t="s">
        <v>4</v>
      </c>
      <c r="C41" s="2" t="s">
        <v>5</v>
      </c>
      <c r="D41" s="2">
        <v>81.9</v>
      </c>
      <c r="E41" s="8">
        <f>E40/D40*100</f>
        <v>156.17792421746293</v>
      </c>
      <c r="F41" s="8">
        <f>F40/E40*100</f>
        <v>111.28691983122363</v>
      </c>
      <c r="G41" s="8">
        <f>G40/F40*100</f>
        <v>100.4265402843602</v>
      </c>
      <c r="H41" s="8">
        <f>H40/G40*100</f>
        <v>101.27418593676263</v>
      </c>
    </row>
    <row r="42" spans="1:8" ht="15">
      <c r="A42" s="3"/>
      <c r="B42" s="28" t="s">
        <v>34</v>
      </c>
      <c r="C42" s="3"/>
      <c r="D42" s="3"/>
      <c r="E42" s="3"/>
      <c r="F42" s="22"/>
      <c r="G42" s="22"/>
      <c r="H42" s="22"/>
    </row>
    <row r="43" spans="1:8" ht="15">
      <c r="A43" s="3"/>
      <c r="B43" s="26" t="s">
        <v>35</v>
      </c>
      <c r="C43" s="3" t="s">
        <v>33</v>
      </c>
      <c r="D43" s="46">
        <v>310</v>
      </c>
      <c r="E43" s="46">
        <v>980</v>
      </c>
      <c r="F43" s="16">
        <v>1186</v>
      </c>
      <c r="G43" s="16">
        <v>1187</v>
      </c>
      <c r="H43" s="16">
        <v>1204</v>
      </c>
    </row>
    <row r="44" spans="1:8" ht="15">
      <c r="A44" s="2"/>
      <c r="B44" s="27" t="s">
        <v>4</v>
      </c>
      <c r="C44" s="2" t="s">
        <v>5</v>
      </c>
      <c r="D44" s="2">
        <v>52.4</v>
      </c>
      <c r="E44" s="8">
        <f>E43/D43*100</f>
        <v>316.1290322580645</v>
      </c>
      <c r="F44" s="8">
        <f>F43/E43*100</f>
        <v>121.02040816326532</v>
      </c>
      <c r="G44" s="8">
        <f>G43/F43*100</f>
        <v>100.08431703204049</v>
      </c>
      <c r="H44" s="8">
        <f>H43/G43*100</f>
        <v>101.43218197135636</v>
      </c>
    </row>
    <row r="45" spans="1:8" ht="15">
      <c r="A45" s="3"/>
      <c r="B45" s="28" t="s">
        <v>36</v>
      </c>
      <c r="C45" s="3" t="s">
        <v>37</v>
      </c>
      <c r="D45" s="3">
        <v>31.1</v>
      </c>
      <c r="E45" s="3">
        <v>143</v>
      </c>
      <c r="F45" s="22">
        <v>145</v>
      </c>
      <c r="G45" s="22">
        <v>148</v>
      </c>
      <c r="H45" s="22">
        <v>152</v>
      </c>
    </row>
    <row r="46" spans="1:8" ht="15">
      <c r="A46" s="3"/>
      <c r="B46" s="27" t="s">
        <v>4</v>
      </c>
      <c r="C46" s="2" t="s">
        <v>5</v>
      </c>
      <c r="D46" s="2">
        <v>29.4</v>
      </c>
      <c r="E46" s="4">
        <f>E45/D45*100</f>
        <v>459.8070739549839</v>
      </c>
      <c r="F46" s="4">
        <f>F45/E45*100</f>
        <v>101.3986013986014</v>
      </c>
      <c r="G46" s="4">
        <f>G45/F45*100</f>
        <v>102.06896551724138</v>
      </c>
      <c r="H46" s="4">
        <f>H45/G45*100</f>
        <v>102.7027027027027</v>
      </c>
    </row>
    <row r="47" spans="1:8" ht="15">
      <c r="A47" s="3"/>
      <c r="B47" s="26" t="s">
        <v>38</v>
      </c>
      <c r="C47" s="3" t="s">
        <v>33</v>
      </c>
      <c r="D47" s="46">
        <v>904</v>
      </c>
      <c r="E47" s="46">
        <v>916</v>
      </c>
      <c r="F47" s="16">
        <v>924</v>
      </c>
      <c r="G47" s="16">
        <v>932</v>
      </c>
      <c r="H47" s="16">
        <v>942</v>
      </c>
    </row>
    <row r="48" spans="1:8" ht="15">
      <c r="A48" s="3"/>
      <c r="B48" s="27" t="s">
        <v>4</v>
      </c>
      <c r="C48" s="2" t="s">
        <v>5</v>
      </c>
      <c r="D48" s="2">
        <v>107.4</v>
      </c>
      <c r="E48" s="8">
        <f>E47/D47*100</f>
        <v>101.32743362831857</v>
      </c>
      <c r="F48" s="8">
        <f>F47/E47*100</f>
        <v>100.87336244541486</v>
      </c>
      <c r="G48" s="8">
        <f>G47/F47*100</f>
        <v>100.86580086580086</v>
      </c>
      <c r="H48" s="8">
        <f>H47/G47*100</f>
        <v>101.07296137339057</v>
      </c>
    </row>
    <row r="49" spans="1:8" ht="15">
      <c r="A49" s="3"/>
      <c r="B49" s="28" t="s">
        <v>39</v>
      </c>
      <c r="C49" s="3" t="s">
        <v>40</v>
      </c>
      <c r="D49" s="3">
        <v>25287</v>
      </c>
      <c r="E49" s="3">
        <v>27427</v>
      </c>
      <c r="F49" s="22">
        <v>30535</v>
      </c>
      <c r="G49" s="22">
        <v>30540</v>
      </c>
      <c r="H49" s="22">
        <v>30550</v>
      </c>
    </row>
    <row r="50" spans="1:8" ht="15">
      <c r="A50" s="3"/>
      <c r="B50" s="27" t="s">
        <v>4</v>
      </c>
      <c r="C50" s="2" t="s">
        <v>5</v>
      </c>
      <c r="D50" s="2">
        <v>99</v>
      </c>
      <c r="E50" s="8">
        <f>E49/D49*100</f>
        <v>108.46284652192826</v>
      </c>
      <c r="F50" s="8">
        <f>F49/E49*100</f>
        <v>111.33189922339301</v>
      </c>
      <c r="G50" s="8">
        <f>G49/F49*100</f>
        <v>100.01637465203865</v>
      </c>
      <c r="H50" s="8">
        <f>H49/G49*100</f>
        <v>100.03274394237067</v>
      </c>
    </row>
    <row r="51" spans="1:8" ht="15">
      <c r="A51" s="3"/>
      <c r="B51" s="28" t="s">
        <v>41</v>
      </c>
      <c r="C51" s="3" t="s">
        <v>37</v>
      </c>
      <c r="D51" s="57">
        <v>34.053</v>
      </c>
      <c r="E51" s="57">
        <v>29.278</v>
      </c>
      <c r="F51" s="56">
        <v>29.52</v>
      </c>
      <c r="G51" s="56">
        <v>30.59</v>
      </c>
      <c r="H51" s="56">
        <v>31.37</v>
      </c>
    </row>
    <row r="52" spans="1:8" ht="15">
      <c r="A52" s="2"/>
      <c r="B52" s="27" t="s">
        <v>4</v>
      </c>
      <c r="C52" s="2" t="s">
        <v>5</v>
      </c>
      <c r="D52" s="2">
        <v>100.01</v>
      </c>
      <c r="E52" s="4">
        <f>E51/D51*100</f>
        <v>85.97774058085925</v>
      </c>
      <c r="F52" s="23">
        <f>F51/E51*100</f>
        <v>100.82655919120158</v>
      </c>
      <c r="G52" s="23">
        <f>G51/F51*100</f>
        <v>103.62466124661248</v>
      </c>
      <c r="H52" s="23">
        <f>H51/G51*100</f>
        <v>102.54985289310233</v>
      </c>
    </row>
    <row r="53" spans="1:8" ht="15">
      <c r="A53" s="3"/>
      <c r="B53" s="28" t="s">
        <v>42</v>
      </c>
      <c r="C53" s="3" t="s">
        <v>43</v>
      </c>
      <c r="D53" s="57">
        <v>8.4</v>
      </c>
      <c r="E53" s="3">
        <v>8.41</v>
      </c>
      <c r="F53" s="56">
        <v>8.444</v>
      </c>
      <c r="G53" s="56">
        <v>8.558</v>
      </c>
      <c r="H53" s="22">
        <v>8.92</v>
      </c>
    </row>
    <row r="54" spans="1:8" ht="15">
      <c r="A54" s="2"/>
      <c r="B54" s="27" t="s">
        <v>4</v>
      </c>
      <c r="C54" s="2" t="s">
        <v>5</v>
      </c>
      <c r="D54" s="2">
        <v>100</v>
      </c>
      <c r="E54" s="8">
        <f>E53/D53*100</f>
        <v>100.11904761904762</v>
      </c>
      <c r="F54" s="23">
        <f>F53/E53*100</f>
        <v>100.40428061831155</v>
      </c>
      <c r="G54" s="23">
        <f>G53/F53*100</f>
        <v>101.35007105637138</v>
      </c>
      <c r="H54" s="23">
        <f>H53/G53*100</f>
        <v>104.22996027109137</v>
      </c>
    </row>
    <row r="55" spans="1:9" ht="15.75" customHeight="1">
      <c r="A55" s="46" t="s">
        <v>44</v>
      </c>
      <c r="B55" s="26" t="s">
        <v>45</v>
      </c>
      <c r="C55" s="46" t="s">
        <v>46</v>
      </c>
      <c r="D55" s="9">
        <v>22604</v>
      </c>
      <c r="E55" s="9">
        <f>D55*101.5/100</f>
        <v>22943.06</v>
      </c>
      <c r="F55" s="19">
        <f>E55*105/100</f>
        <v>24090.213000000003</v>
      </c>
      <c r="G55" s="19">
        <f>F55*105/100</f>
        <v>25294.723650000004</v>
      </c>
      <c r="H55" s="19">
        <f>G55*105/100</f>
        <v>26559.459832500004</v>
      </c>
      <c r="I55" t="s">
        <v>84</v>
      </c>
    </row>
    <row r="56" spans="1:8" ht="15">
      <c r="A56" s="7"/>
      <c r="B56" s="27" t="s">
        <v>4</v>
      </c>
      <c r="C56" s="2" t="s">
        <v>5</v>
      </c>
      <c r="D56" s="4">
        <v>114</v>
      </c>
      <c r="E56" s="8">
        <f>E55/D55*100</f>
        <v>101.50000000000001</v>
      </c>
      <c r="F56" s="4">
        <f>F55/E55*100</f>
        <v>105</v>
      </c>
      <c r="G56" s="4">
        <f>G55/F55*100</f>
        <v>105</v>
      </c>
      <c r="H56" s="4">
        <f>H55/G55*100</f>
        <v>105</v>
      </c>
    </row>
    <row r="57" spans="1:8" ht="14.25" customHeight="1">
      <c r="A57" s="7"/>
      <c r="B57" s="27" t="s">
        <v>47</v>
      </c>
      <c r="C57" s="2"/>
      <c r="D57" s="2"/>
      <c r="E57" s="2"/>
      <c r="F57" s="22"/>
      <c r="G57" s="22"/>
      <c r="H57" s="22"/>
    </row>
    <row r="58" spans="1:10" ht="25.5">
      <c r="A58" s="46"/>
      <c r="B58" s="27" t="s">
        <v>82</v>
      </c>
      <c r="C58" s="2" t="s">
        <v>46</v>
      </c>
      <c r="D58" s="3">
        <v>11012</v>
      </c>
      <c r="E58" s="18">
        <f>D58*109/100</f>
        <v>12003.08</v>
      </c>
      <c r="F58" s="18">
        <f>E58*102/100</f>
        <v>12243.141599999999</v>
      </c>
      <c r="G58" s="18">
        <f>F58*102/100</f>
        <v>12488.004431999998</v>
      </c>
      <c r="H58" s="18">
        <f>G58*102/100</f>
        <v>12737.764520639997</v>
      </c>
      <c r="J58" t="s">
        <v>84</v>
      </c>
    </row>
    <row r="59" spans="1:9" ht="25.5">
      <c r="A59" s="46"/>
      <c r="B59" s="27" t="s">
        <v>48</v>
      </c>
      <c r="C59" s="2" t="s">
        <v>46</v>
      </c>
      <c r="D59" s="3">
        <v>36597</v>
      </c>
      <c r="E59" s="18">
        <f>D59*95.8/100</f>
        <v>35059.926</v>
      </c>
      <c r="F59" s="37">
        <f>E59*105/100</f>
        <v>36812.9223</v>
      </c>
      <c r="G59" s="37">
        <f>F59*105/100</f>
        <v>38653.568414999994</v>
      </c>
      <c r="H59" s="37">
        <f>G59*105/100</f>
        <v>40586.24683574999</v>
      </c>
      <c r="I59" t="s">
        <v>84</v>
      </c>
    </row>
    <row r="60" spans="1:8" ht="25.5">
      <c r="A60" s="46"/>
      <c r="B60" s="27" t="s">
        <v>49</v>
      </c>
      <c r="C60" s="2" t="s">
        <v>46</v>
      </c>
      <c r="D60" s="3">
        <v>20113</v>
      </c>
      <c r="E60" s="18">
        <f>D60*1.04</f>
        <v>20917.52</v>
      </c>
      <c r="F60" s="37">
        <f aca="true" t="shared" si="0" ref="F60:H63">E60*1.05</f>
        <v>21963.396</v>
      </c>
      <c r="G60" s="37">
        <f t="shared" si="0"/>
        <v>23061.5658</v>
      </c>
      <c r="H60" s="37">
        <f t="shared" si="0"/>
        <v>24214.64409</v>
      </c>
    </row>
    <row r="61" spans="1:8" ht="15">
      <c r="A61" s="46"/>
      <c r="B61" s="27" t="s">
        <v>50</v>
      </c>
      <c r="C61" s="2" t="s">
        <v>46</v>
      </c>
      <c r="D61" s="3">
        <v>21928</v>
      </c>
      <c r="E61" s="18">
        <f>D61*0.93</f>
        <v>20393.04</v>
      </c>
      <c r="F61" s="37">
        <f t="shared" si="0"/>
        <v>21412.692000000003</v>
      </c>
      <c r="G61" s="37">
        <f t="shared" si="0"/>
        <v>22483.326600000004</v>
      </c>
      <c r="H61" s="37">
        <f t="shared" si="0"/>
        <v>23607.492930000004</v>
      </c>
    </row>
    <row r="62" spans="1:8" ht="25.5">
      <c r="A62" s="46"/>
      <c r="B62" s="27" t="s">
        <v>51</v>
      </c>
      <c r="C62" s="2" t="s">
        <v>46</v>
      </c>
      <c r="D62" s="3">
        <v>18273</v>
      </c>
      <c r="E62" s="18">
        <f>D62*0.94</f>
        <v>17176.62</v>
      </c>
      <c r="F62" s="18">
        <f t="shared" si="0"/>
        <v>18035.451</v>
      </c>
      <c r="G62" s="18">
        <f t="shared" si="0"/>
        <v>18937.223550000002</v>
      </c>
      <c r="H62" s="18">
        <f t="shared" si="0"/>
        <v>19884.084727500005</v>
      </c>
    </row>
    <row r="63" spans="1:8" ht="15">
      <c r="A63" s="46"/>
      <c r="B63" s="27" t="s">
        <v>52</v>
      </c>
      <c r="C63" s="2" t="s">
        <v>46</v>
      </c>
      <c r="D63" s="3">
        <v>24146</v>
      </c>
      <c r="E63" s="18">
        <f>D63*1.02</f>
        <v>24628.920000000002</v>
      </c>
      <c r="F63" s="37">
        <f t="shared" si="0"/>
        <v>25860.366</v>
      </c>
      <c r="G63" s="37">
        <f t="shared" si="0"/>
        <v>27153.3843</v>
      </c>
      <c r="H63" s="37">
        <f t="shared" si="0"/>
        <v>28511.053515000003</v>
      </c>
    </row>
    <row r="64" spans="1:8" ht="15">
      <c r="A64" s="46"/>
      <c r="B64" s="27" t="s">
        <v>53</v>
      </c>
      <c r="C64" s="2" t="s">
        <v>46</v>
      </c>
      <c r="D64" s="3">
        <v>10774</v>
      </c>
      <c r="E64" s="18">
        <f>D64*1.2</f>
        <v>12928.8</v>
      </c>
      <c r="F64" s="37">
        <f>E64*1.02</f>
        <v>13187.376</v>
      </c>
      <c r="G64" s="37">
        <f>F64*1.02</f>
        <v>13451.123520000001</v>
      </c>
      <c r="H64" s="37">
        <f>G64*1.02</f>
        <v>13720.145990400002</v>
      </c>
    </row>
    <row r="65" spans="1:8" ht="17.25" customHeight="1">
      <c r="A65" s="46"/>
      <c r="B65" s="27" t="s">
        <v>54</v>
      </c>
      <c r="C65" s="2" t="s">
        <v>46</v>
      </c>
      <c r="D65" s="3">
        <v>31969</v>
      </c>
      <c r="E65" s="18">
        <f>D65*1.05</f>
        <v>33567.450000000004</v>
      </c>
      <c r="F65" s="37">
        <f>E65*1.05</f>
        <v>35245.82250000001</v>
      </c>
      <c r="G65" s="37">
        <f>F65*1.05</f>
        <v>37008.11362500001</v>
      </c>
      <c r="H65" s="37">
        <f>G65*1.05</f>
        <v>38858.51930625002</v>
      </c>
    </row>
    <row r="66" spans="1:8" ht="15">
      <c r="A66" s="46"/>
      <c r="B66" s="27" t="s">
        <v>55</v>
      </c>
      <c r="C66" s="2" t="s">
        <v>46</v>
      </c>
      <c r="D66" s="3">
        <v>12408</v>
      </c>
      <c r="E66" s="18">
        <f>D66*1.1</f>
        <v>13648.800000000001</v>
      </c>
      <c r="F66" s="37">
        <f>E66*1.05</f>
        <v>14331.240000000002</v>
      </c>
      <c r="G66" s="37">
        <f>F66*1.05</f>
        <v>15047.802000000001</v>
      </c>
      <c r="H66" s="37">
        <f>G66*1.05</f>
        <v>15800.192100000002</v>
      </c>
    </row>
    <row r="67" spans="1:8" ht="15" customHeight="1">
      <c r="A67" s="46" t="s">
        <v>56</v>
      </c>
      <c r="B67" s="26" t="s">
        <v>57</v>
      </c>
      <c r="C67" s="46" t="s">
        <v>58</v>
      </c>
      <c r="D67" s="46">
        <v>21631</v>
      </c>
      <c r="E67" s="44">
        <f>D67*101/100</f>
        <v>21847.31</v>
      </c>
      <c r="F67" s="45">
        <f>E67*105/100</f>
        <v>22939.6755</v>
      </c>
      <c r="G67" s="45">
        <f>F67*105/100</f>
        <v>24086.659275</v>
      </c>
      <c r="H67" s="45">
        <f>G67*105/100</f>
        <v>25290.99223875</v>
      </c>
    </row>
    <row r="68" spans="1:8" ht="15">
      <c r="A68" s="3"/>
      <c r="B68" s="27" t="s">
        <v>4</v>
      </c>
      <c r="C68" s="2" t="s">
        <v>5</v>
      </c>
      <c r="D68" s="2">
        <v>112</v>
      </c>
      <c r="E68" s="8">
        <f>E67/D67*100</f>
        <v>101</v>
      </c>
      <c r="F68" s="4">
        <f>F67/E67*100</f>
        <v>105</v>
      </c>
      <c r="G68" s="4">
        <f>G67/F67*100</f>
        <v>105</v>
      </c>
      <c r="H68" s="4">
        <f>H67/G67*100</f>
        <v>105</v>
      </c>
    </row>
    <row r="69" spans="1:8" ht="36.75" customHeight="1">
      <c r="A69" s="46" t="s">
        <v>59</v>
      </c>
      <c r="B69" s="26" t="s">
        <v>60</v>
      </c>
      <c r="C69" s="46" t="s">
        <v>46</v>
      </c>
      <c r="D69" s="9">
        <v>21590.3</v>
      </c>
      <c r="E69" s="46">
        <v>21887</v>
      </c>
      <c r="F69" s="13">
        <v>22280</v>
      </c>
      <c r="G69" s="13">
        <v>22681</v>
      </c>
      <c r="H69" s="13">
        <v>23088</v>
      </c>
    </row>
    <row r="70" spans="1:8" ht="15">
      <c r="A70" s="3"/>
      <c r="B70" s="27" t="s">
        <v>4</v>
      </c>
      <c r="C70" s="2" t="s">
        <v>5</v>
      </c>
      <c r="D70" s="2">
        <v>116</v>
      </c>
      <c r="E70" s="4">
        <f>E69/D69*100</f>
        <v>101.37422824138618</v>
      </c>
      <c r="F70" s="4">
        <f>F69/E69*100</f>
        <v>101.79558642116324</v>
      </c>
      <c r="G70" s="4">
        <f>G69/F69*100</f>
        <v>101.79982046678634</v>
      </c>
      <c r="H70" s="4">
        <f>H69/G69*100</f>
        <v>101.79445350734096</v>
      </c>
    </row>
    <row r="71" spans="1:13" ht="15">
      <c r="A71" s="46" t="s">
        <v>61</v>
      </c>
      <c r="B71" s="26" t="s">
        <v>62</v>
      </c>
      <c r="C71" s="46" t="s">
        <v>63</v>
      </c>
      <c r="D71" s="46">
        <v>4416</v>
      </c>
      <c r="E71" s="46">
        <f>D71+E73</f>
        <v>4571</v>
      </c>
      <c r="F71" s="16">
        <f>E71+F73</f>
        <v>4726</v>
      </c>
      <c r="G71" s="16">
        <f>F71+G73</f>
        <v>4886</v>
      </c>
      <c r="H71" s="16">
        <f>G71+H73</f>
        <v>5051</v>
      </c>
      <c r="I71" s="63"/>
      <c r="J71" s="63"/>
      <c r="K71" s="63"/>
      <c r="L71" s="63"/>
      <c r="M71" s="63"/>
    </row>
    <row r="72" spans="1:12" ht="15">
      <c r="A72" s="3"/>
      <c r="B72" s="27" t="s">
        <v>4</v>
      </c>
      <c r="C72" s="2" t="s">
        <v>5</v>
      </c>
      <c r="D72" s="2">
        <v>102.7</v>
      </c>
      <c r="E72" s="8">
        <f>E71/D71*100</f>
        <v>103.50996376811594</v>
      </c>
      <c r="F72" s="8">
        <f>F71/E71*100</f>
        <v>103.39094290089696</v>
      </c>
      <c r="G72" s="8">
        <f>G71/F71*100</f>
        <v>103.38552687261955</v>
      </c>
      <c r="H72" s="8">
        <f>H71/G71*100</f>
        <v>103.37699549733934</v>
      </c>
      <c r="I72" s="42"/>
      <c r="J72" s="39"/>
      <c r="K72" s="39"/>
      <c r="L72" s="39"/>
    </row>
    <row r="73" spans="1:12" ht="15">
      <c r="A73" s="46" t="s">
        <v>86</v>
      </c>
      <c r="B73" s="26" t="s">
        <v>83</v>
      </c>
      <c r="C73" s="46" t="s">
        <v>63</v>
      </c>
      <c r="D73" s="46">
        <v>100.8</v>
      </c>
      <c r="E73" s="46">
        <v>155</v>
      </c>
      <c r="F73" s="16">
        <v>155</v>
      </c>
      <c r="G73" s="16">
        <v>160</v>
      </c>
      <c r="H73" s="16">
        <v>165</v>
      </c>
      <c r="I73" s="39"/>
      <c r="J73" s="39"/>
      <c r="K73" s="39"/>
      <c r="L73" s="39"/>
    </row>
    <row r="74" spans="1:12" ht="15">
      <c r="A74" s="3"/>
      <c r="B74" s="27" t="s">
        <v>4</v>
      </c>
      <c r="C74" s="2" t="s">
        <v>5</v>
      </c>
      <c r="D74" s="2">
        <v>100.1</v>
      </c>
      <c r="E74" s="8">
        <f>E73/D73*100</f>
        <v>153.76984126984127</v>
      </c>
      <c r="F74" s="32">
        <f>F73/E73*100</f>
        <v>100</v>
      </c>
      <c r="G74" s="33">
        <f>G73/F73*100</f>
        <v>103.2258064516129</v>
      </c>
      <c r="H74" s="33">
        <f>H73/G73*100</f>
        <v>103.125</v>
      </c>
      <c r="I74" s="39"/>
      <c r="J74" s="39"/>
      <c r="K74" s="39"/>
      <c r="L74" s="39"/>
    </row>
    <row r="75" spans="1:13" s="21" customFormat="1" ht="15">
      <c r="A75" s="46" t="s">
        <v>93</v>
      </c>
      <c r="B75" s="26" t="s">
        <v>64</v>
      </c>
      <c r="C75" s="46" t="s">
        <v>65</v>
      </c>
      <c r="D75" s="17">
        <f>D71/D77*1000</f>
        <v>22.564920133672622</v>
      </c>
      <c r="E75" s="17">
        <f>E71/E77*1000</f>
        <v>23.2561689137624</v>
      </c>
      <c r="F75" s="17">
        <f>F71/F77*1000</f>
        <v>23.948976416896645</v>
      </c>
      <c r="G75" s="17">
        <f>G71/G77*1000</f>
        <v>24.661130925505976</v>
      </c>
      <c r="H75" s="17">
        <f>H71/H77*1000</f>
        <v>25.39236673949529</v>
      </c>
      <c r="I75" s="61"/>
      <c r="J75" s="61"/>
      <c r="K75" s="61"/>
      <c r="L75" s="61"/>
      <c r="M75" s="61"/>
    </row>
    <row r="76" spans="1:12" ht="15">
      <c r="A76" s="3"/>
      <c r="B76" s="27" t="s">
        <v>4</v>
      </c>
      <c r="C76" s="2" t="s">
        <v>5</v>
      </c>
      <c r="D76" s="2">
        <v>102.7</v>
      </c>
      <c r="E76" s="8">
        <f>E75/D75*100</f>
        <v>103.06337791578646</v>
      </c>
      <c r="F76" s="32">
        <f>F75/E75*100</f>
        <v>102.97902679372206</v>
      </c>
      <c r="G76" s="32">
        <f>G75/F75*100</f>
        <v>102.97363234324656</v>
      </c>
      <c r="H76" s="32">
        <f>H75/G75*100</f>
        <v>102.96513495750929</v>
      </c>
      <c r="I76" s="64"/>
      <c r="J76" s="64"/>
      <c r="K76" s="64"/>
      <c r="L76" s="64"/>
    </row>
    <row r="77" spans="1:10" ht="30" customHeight="1">
      <c r="A77" s="46" t="s">
        <v>66</v>
      </c>
      <c r="B77" s="26" t="s">
        <v>67</v>
      </c>
      <c r="C77" s="46" t="s">
        <v>68</v>
      </c>
      <c r="D77" s="46">
        <v>195702</v>
      </c>
      <c r="E77" s="46">
        <v>196550</v>
      </c>
      <c r="F77" s="19">
        <f>E77*100.4/100</f>
        <v>197336.2</v>
      </c>
      <c r="G77" s="19">
        <f>F77*100.4/100</f>
        <v>198125.5448</v>
      </c>
      <c r="H77" s="19">
        <f>G77*100.4/100</f>
        <v>198918.0469792</v>
      </c>
      <c r="I77" s="62"/>
      <c r="J77" s="39"/>
    </row>
    <row r="78" spans="1:10" ht="15">
      <c r="A78" s="3"/>
      <c r="B78" s="27" t="s">
        <v>4</v>
      </c>
      <c r="C78" s="2" t="s">
        <v>5</v>
      </c>
      <c r="D78" s="2">
        <v>100.5</v>
      </c>
      <c r="E78" s="8">
        <f>E77/D77*100</f>
        <v>100.43331187213211</v>
      </c>
      <c r="F78" s="8">
        <f>F77/E77*100</f>
        <v>100.4</v>
      </c>
      <c r="G78" s="8">
        <f>G77/F77*100</f>
        <v>100.4</v>
      </c>
      <c r="H78" s="8">
        <f>H77/G77*100</f>
        <v>100.4</v>
      </c>
      <c r="I78" s="39"/>
      <c r="J78" s="39"/>
    </row>
    <row r="79" spans="1:10" ht="38.25">
      <c r="A79" s="46" t="s">
        <v>69</v>
      </c>
      <c r="B79" s="26" t="s">
        <v>70</v>
      </c>
      <c r="C79" s="46" t="s">
        <v>71</v>
      </c>
      <c r="D79" s="46">
        <v>79.75</v>
      </c>
      <c r="E79" s="17">
        <f>D79*99.2/100</f>
        <v>79.112</v>
      </c>
      <c r="F79" s="13">
        <v>79.1</v>
      </c>
      <c r="G79" s="13">
        <v>79.89</v>
      </c>
      <c r="H79" s="13">
        <v>79.89</v>
      </c>
      <c r="I79" s="43" t="s">
        <v>84</v>
      </c>
      <c r="J79" s="39"/>
    </row>
    <row r="80" spans="1:8" ht="15">
      <c r="A80" s="3"/>
      <c r="B80" s="27" t="s">
        <v>4</v>
      </c>
      <c r="C80" s="2" t="s">
        <v>5</v>
      </c>
      <c r="D80" s="2">
        <v>99.3</v>
      </c>
      <c r="E80" s="8">
        <f>E79/D79*100</f>
        <v>99.19999999999999</v>
      </c>
      <c r="F80" s="4">
        <f>F79/E79*100</f>
        <v>99.98483163110527</v>
      </c>
      <c r="G80" s="4">
        <f>G79/F79*100</f>
        <v>100.99873577749685</v>
      </c>
      <c r="H80" s="4">
        <f>H79/G79*100</f>
        <v>100</v>
      </c>
    </row>
    <row r="81" spans="1:8" s="12" customFormat="1" ht="25.5">
      <c r="A81" s="46" t="s">
        <v>72</v>
      </c>
      <c r="B81" s="26" t="s">
        <v>73</v>
      </c>
      <c r="C81" s="1" t="s">
        <v>5</v>
      </c>
      <c r="D81" s="46">
        <v>2.05</v>
      </c>
      <c r="E81" s="46">
        <v>1.3</v>
      </c>
      <c r="F81" s="13">
        <v>1.3</v>
      </c>
      <c r="G81" s="13">
        <v>1.25</v>
      </c>
      <c r="H81" s="13">
        <v>1.2</v>
      </c>
    </row>
    <row r="82" spans="1:9" ht="28.5" customHeight="1">
      <c r="A82" s="46" t="s">
        <v>74</v>
      </c>
      <c r="B82" s="26" t="s">
        <v>75</v>
      </c>
      <c r="C82" s="46" t="s">
        <v>58</v>
      </c>
      <c r="D82" s="46">
        <v>7832</v>
      </c>
      <c r="E82" s="9">
        <f>D82*112/100</f>
        <v>8771.84</v>
      </c>
      <c r="F82" s="9">
        <f>E82*112.8/100</f>
        <v>9894.63552</v>
      </c>
      <c r="G82" s="9">
        <f>F82*113.6/100</f>
        <v>11240.305950719998</v>
      </c>
      <c r="H82" s="9">
        <f>G82*113.2/100</f>
        <v>12724.026336215038</v>
      </c>
      <c r="I82" t="s">
        <v>84</v>
      </c>
    </row>
    <row r="83" spans="1:8" ht="15">
      <c r="A83" s="3"/>
      <c r="B83" s="27" t="s">
        <v>4</v>
      </c>
      <c r="C83" s="2" t="s">
        <v>5</v>
      </c>
      <c r="D83" s="8">
        <v>109.5</v>
      </c>
      <c r="E83" s="8">
        <f>E82/D82*100</f>
        <v>112.00000000000001</v>
      </c>
      <c r="F83" s="8">
        <f>F82/E82*100</f>
        <v>112.79999999999998</v>
      </c>
      <c r="G83" s="8">
        <f>G82/F82*100</f>
        <v>113.6</v>
      </c>
      <c r="H83" s="8">
        <f>H82/G82*100</f>
        <v>113.20000000000002</v>
      </c>
    </row>
    <row r="84" spans="1:8" ht="15">
      <c r="A84" s="46" t="s">
        <v>76</v>
      </c>
      <c r="B84" s="26" t="s">
        <v>77</v>
      </c>
      <c r="C84" s="46" t="s">
        <v>58</v>
      </c>
      <c r="D84" s="46">
        <f>D87+D89</f>
        <v>26662</v>
      </c>
      <c r="E84" s="9">
        <f>E87+E89</f>
        <v>30394.68</v>
      </c>
      <c r="F84" s="9">
        <f>F87+F89</f>
        <v>33593.064</v>
      </c>
      <c r="G84" s="9">
        <f>G87+G89</f>
        <v>37288.30104</v>
      </c>
      <c r="H84" s="9">
        <f>H87+H89</f>
        <v>41390.0141544</v>
      </c>
    </row>
    <row r="85" spans="1:8" ht="15">
      <c r="A85" s="3"/>
      <c r="B85" s="27" t="s">
        <v>4</v>
      </c>
      <c r="C85" s="2" t="s">
        <v>5</v>
      </c>
      <c r="D85" s="2">
        <v>112</v>
      </c>
      <c r="E85" s="4">
        <f>E84/D84*100</f>
        <v>113.99999999999999</v>
      </c>
      <c r="F85" s="4">
        <f>F84/E84*100</f>
        <v>110.52284149726202</v>
      </c>
      <c r="G85" s="4">
        <f>G84/F84*100</f>
        <v>111.00000000000001</v>
      </c>
      <c r="H85" s="4">
        <f>H84/G84*100</f>
        <v>111.00000000000001</v>
      </c>
    </row>
    <row r="86" spans="1:8" ht="15">
      <c r="A86" s="3"/>
      <c r="B86" s="28" t="s">
        <v>34</v>
      </c>
      <c r="C86" s="46"/>
      <c r="D86" s="46"/>
      <c r="E86" s="46"/>
      <c r="F86" s="22"/>
      <c r="G86" s="22"/>
      <c r="H86" s="22"/>
    </row>
    <row r="87" spans="1:9" ht="15">
      <c r="A87" s="3"/>
      <c r="B87" s="26" t="s">
        <v>78</v>
      </c>
      <c r="C87" s="46" t="s">
        <v>58</v>
      </c>
      <c r="D87" s="46">
        <v>25444</v>
      </c>
      <c r="E87" s="9">
        <f>D87*114/100</f>
        <v>29006.16</v>
      </c>
      <c r="F87" s="19">
        <f>E87*110.5/100</f>
        <v>32051.806800000002</v>
      </c>
      <c r="G87" s="19">
        <f>F87*111/100</f>
        <v>35577.505548</v>
      </c>
      <c r="H87" s="19">
        <f>G87*111/100</f>
        <v>39491.03115828</v>
      </c>
      <c r="I87" t="s">
        <v>84</v>
      </c>
    </row>
    <row r="88" spans="1:8" ht="15">
      <c r="A88" s="3"/>
      <c r="B88" s="27" t="s">
        <v>4</v>
      </c>
      <c r="C88" s="2" t="s">
        <v>5</v>
      </c>
      <c r="D88" s="8">
        <v>112.5</v>
      </c>
      <c r="E88" s="4">
        <f>E87/D87*100</f>
        <v>113.99999999999999</v>
      </c>
      <c r="F88" s="8">
        <f>F87/E87*100</f>
        <v>110.5</v>
      </c>
      <c r="G88" s="4">
        <f>G87/F87*100</f>
        <v>110.99999999999999</v>
      </c>
      <c r="H88" s="4">
        <f>H87/G87*100</f>
        <v>110.99999999999999</v>
      </c>
    </row>
    <row r="89" spans="1:8" ht="15">
      <c r="A89" s="3"/>
      <c r="B89" s="26" t="s">
        <v>79</v>
      </c>
      <c r="C89" s="46" t="s">
        <v>58</v>
      </c>
      <c r="D89" s="46">
        <v>1218</v>
      </c>
      <c r="E89" s="9">
        <f>D89*114/100</f>
        <v>1388.52</v>
      </c>
      <c r="F89" s="9">
        <f>E89*111/100</f>
        <v>1541.2572</v>
      </c>
      <c r="G89" s="9">
        <f>F89*111/100</f>
        <v>1710.7954920000002</v>
      </c>
      <c r="H89" s="9">
        <f>G89*111/100</f>
        <v>1898.9829961200003</v>
      </c>
    </row>
    <row r="90" spans="1:8" ht="15">
      <c r="A90" s="3"/>
      <c r="B90" s="27" t="s">
        <v>4</v>
      </c>
      <c r="C90" s="2" t="s">
        <v>5</v>
      </c>
      <c r="D90" s="2">
        <v>112</v>
      </c>
      <c r="E90" s="4">
        <f>E89/D89*100</f>
        <v>113.99999999999999</v>
      </c>
      <c r="F90" s="4">
        <f>F89/E89*100</f>
        <v>111.00000000000001</v>
      </c>
      <c r="G90" s="4">
        <f>G89/F89*100</f>
        <v>111.00000000000001</v>
      </c>
      <c r="H90" s="4">
        <f>H89/G89*100</f>
        <v>111.00000000000001</v>
      </c>
    </row>
    <row r="91" spans="1:10" ht="15">
      <c r="A91" s="48"/>
      <c r="B91" s="49"/>
      <c r="C91" s="48"/>
      <c r="D91" s="48"/>
      <c r="E91" s="48"/>
      <c r="F91" s="50"/>
      <c r="G91" s="50"/>
      <c r="H91" s="50"/>
      <c r="J91" t="s">
        <v>84</v>
      </c>
    </row>
    <row r="92" spans="1:8" s="35" customFormat="1" ht="15" customHeight="1">
      <c r="A92" s="52"/>
      <c r="B92" s="52"/>
      <c r="C92" s="52"/>
      <c r="D92" s="52"/>
      <c r="E92" s="52"/>
      <c r="F92" s="52"/>
      <c r="G92" s="52"/>
      <c r="H92" s="52"/>
    </row>
    <row r="93" spans="1:8" s="35" customFormat="1" ht="15.75">
      <c r="A93" s="71" t="s">
        <v>100</v>
      </c>
      <c r="B93" s="71"/>
      <c r="C93" s="71"/>
      <c r="D93" s="71"/>
      <c r="E93" s="71"/>
      <c r="F93" s="71"/>
      <c r="G93" s="71"/>
      <c r="H93" s="71"/>
    </row>
    <row r="94" spans="1:8" ht="14.25" customHeight="1">
      <c r="A94" s="69" t="s">
        <v>101</v>
      </c>
      <c r="B94" s="70"/>
      <c r="C94" s="69"/>
      <c r="D94" s="69"/>
      <c r="E94" s="69" t="s">
        <v>84</v>
      </c>
      <c r="F94" s="66" t="s">
        <v>84</v>
      </c>
      <c r="G94" s="66" t="s">
        <v>103</v>
      </c>
      <c r="H94" s="66"/>
    </row>
    <row r="95" spans="1:15" ht="15">
      <c r="A95" s="76"/>
      <c r="B95" s="76"/>
      <c r="C95" s="76"/>
      <c r="D95" s="60"/>
      <c r="E95" s="60"/>
      <c r="F95" s="60"/>
      <c r="G95" s="76"/>
      <c r="H95" s="76"/>
      <c r="I95" s="60"/>
      <c r="J95" s="60"/>
      <c r="K95" s="60"/>
      <c r="L95" s="60"/>
      <c r="M95" s="60"/>
      <c r="N95" s="60"/>
      <c r="O95" s="60"/>
    </row>
    <row r="96" spans="1:17" ht="15">
      <c r="A96" s="76"/>
      <c r="B96" s="76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</row>
    <row r="97" spans="1:17" ht="15">
      <c r="A97" s="77"/>
      <c r="B97" s="77"/>
      <c r="C97" s="77"/>
      <c r="D97" s="58"/>
      <c r="E97" s="58"/>
      <c r="F97" s="58"/>
      <c r="G97" s="58"/>
      <c r="H97" s="59"/>
      <c r="I97" s="59"/>
      <c r="J97" s="59"/>
      <c r="K97" s="59"/>
      <c r="L97" s="59"/>
      <c r="M97" s="59"/>
      <c r="N97" s="59"/>
      <c r="O97" s="59"/>
      <c r="P97" s="59"/>
      <c r="Q97" s="59"/>
    </row>
    <row r="98" ht="9" customHeight="1"/>
    <row r="99" spans="1:17" ht="15">
      <c r="A99" s="35"/>
      <c r="B99" s="35"/>
      <c r="C99" s="35"/>
      <c r="D99" s="35"/>
      <c r="E99" s="35"/>
      <c r="F99" s="35"/>
      <c r="G99" s="58"/>
      <c r="H99" s="58"/>
      <c r="I99" s="35"/>
      <c r="J99" s="35"/>
      <c r="K99" s="35"/>
      <c r="L99" s="35"/>
      <c r="M99" s="35"/>
      <c r="N99" s="35"/>
      <c r="O99" s="35"/>
      <c r="P99" s="35"/>
      <c r="Q99" s="35"/>
    </row>
    <row r="100" spans="1:17" ht="15">
      <c r="A100" s="58"/>
      <c r="B100" s="58"/>
      <c r="C100" s="58"/>
      <c r="D100" s="58"/>
      <c r="E100" s="58"/>
      <c r="F100" s="58"/>
      <c r="I100" s="58"/>
      <c r="J100" s="59"/>
      <c r="K100" s="59"/>
      <c r="L100" s="59"/>
      <c r="M100" s="59"/>
      <c r="N100" s="59" t="s">
        <v>84</v>
      </c>
      <c r="O100" s="59"/>
      <c r="P100" s="59"/>
      <c r="Q100" s="59"/>
    </row>
    <row r="101" spans="1:17" ht="15">
      <c r="A101" s="75"/>
      <c r="B101" s="75"/>
      <c r="C101" s="75"/>
      <c r="D101" s="58"/>
      <c r="E101" s="58"/>
      <c r="F101" s="58"/>
      <c r="G101" s="58"/>
      <c r="H101" s="59"/>
      <c r="I101" s="59"/>
      <c r="J101" s="59"/>
      <c r="K101" s="59"/>
      <c r="L101" s="59"/>
      <c r="M101" s="59"/>
      <c r="N101" s="59"/>
      <c r="O101" s="59"/>
      <c r="P101" s="59"/>
      <c r="Q101" s="59"/>
    </row>
  </sheetData>
  <sheetProtection/>
  <mergeCells count="14">
    <mergeCell ref="F10:H10"/>
    <mergeCell ref="D10:D11"/>
    <mergeCell ref="E10:E11"/>
    <mergeCell ref="C10:C11"/>
    <mergeCell ref="D2:G2"/>
    <mergeCell ref="A101:C101"/>
    <mergeCell ref="A95:C95"/>
    <mergeCell ref="G95:H95"/>
    <mergeCell ref="A96:B96"/>
    <mergeCell ref="A97:C97"/>
    <mergeCell ref="A7:H7"/>
    <mergeCell ref="A8:H8"/>
    <mergeCell ref="B10:B11"/>
    <mergeCell ref="A10:A11"/>
  </mergeCells>
  <printOptions/>
  <pageMargins left="0.9055118110236221" right="0.1968503937007874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2011-12-14T12:59:19Z</cp:lastPrinted>
  <dcterms:created xsi:type="dcterms:W3CDTF">2010-11-27T05:33:43Z</dcterms:created>
  <dcterms:modified xsi:type="dcterms:W3CDTF">2011-12-16T11:11:11Z</dcterms:modified>
  <cp:category/>
  <cp:version/>
  <cp:contentType/>
  <cp:contentStatus/>
</cp:coreProperties>
</file>